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385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O29" i="1" s="1"/>
  <c r="O30" i="1" s="1"/>
  <c r="E20" i="1"/>
  <c r="E24" i="1"/>
  <c r="C20" i="1"/>
  <c r="C24" i="1" s="1"/>
  <c r="D20" i="1"/>
  <c r="D24" i="1" s="1"/>
  <c r="F20" i="1"/>
  <c r="F24" i="1" s="1"/>
  <c r="G20" i="1"/>
  <c r="G24" i="1" s="1"/>
  <c r="H20" i="1"/>
  <c r="H24" i="1" s="1"/>
  <c r="I20" i="1"/>
  <c r="I24" i="1" s="1"/>
  <c r="J20" i="1"/>
  <c r="J24" i="1" s="1"/>
  <c r="K20" i="1"/>
  <c r="K24" i="1" s="1"/>
  <c r="L20" i="1"/>
  <c r="L24" i="1" s="1"/>
  <c r="M20" i="1"/>
  <c r="M24" i="1" s="1"/>
  <c r="N20" i="1"/>
  <c r="N24" i="1" s="1"/>
  <c r="O20" i="1"/>
  <c r="O24" i="1" s="1"/>
  <c r="P20" i="1"/>
  <c r="P24" i="1" s="1"/>
  <c r="Q20" i="1"/>
  <c r="Q24" i="1" s="1"/>
  <c r="B20" i="1"/>
  <c r="B24" i="1" s="1"/>
  <c r="R22" i="1"/>
  <c r="O32" i="1" l="1"/>
  <c r="O33" i="1"/>
  <c r="O35" i="1" s="1"/>
  <c r="R24" i="1"/>
  <c r="R20" i="1"/>
  <c r="P28" i="1" s="1"/>
  <c r="P29" i="1" l="1"/>
  <c r="P30" i="1" s="1"/>
  <c r="P32" i="1" s="1"/>
  <c r="P33" i="1" s="1"/>
  <c r="P35" i="1" s="1"/>
  <c r="O38" i="1"/>
  <c r="O42" i="1" s="1"/>
  <c r="O39" i="1"/>
  <c r="O43" i="1" s="1"/>
  <c r="O37" i="1"/>
  <c r="O41" i="1" s="1"/>
  <c r="P38" i="1" l="1"/>
  <c r="P42" i="1" s="1"/>
  <c r="P37" i="1"/>
  <c r="P41" i="1" s="1"/>
  <c r="P39" i="1" l="1"/>
  <c r="P43" i="1" s="1"/>
</calcChain>
</file>

<file path=xl/sharedStrings.xml><?xml version="1.0" encoding="utf-8"?>
<sst xmlns="http://schemas.openxmlformats.org/spreadsheetml/2006/main" count="23" uniqueCount="23">
  <si>
    <t>Murs Extérieurs</t>
  </si>
  <si>
    <t>Toiture</t>
  </si>
  <si>
    <t>Budget</t>
  </si>
  <si>
    <t>Isolation</t>
  </si>
  <si>
    <t>Séparation coupe-feu</t>
  </si>
  <si>
    <t>Mise aux normes du réseau électrique</t>
  </si>
  <si>
    <t>Travaux de plomberie</t>
  </si>
  <si>
    <t>Travaux de ventilation</t>
  </si>
  <si>
    <t>Travaux de protection incendie</t>
  </si>
  <si>
    <t>Réhabilitation de la fosse de changement d'huile</t>
  </si>
  <si>
    <t>Réhabilistation de la dalle au sol</t>
  </si>
  <si>
    <t>Réhabilitation du pont roulant</t>
  </si>
  <si>
    <t>Réhabilitation de l'entrepôt</t>
  </si>
  <si>
    <t>Aménagement extérieur</t>
  </si>
  <si>
    <t>Réaménagement des bureaux</t>
  </si>
  <si>
    <t>Portes et fenêtres (Bollards)</t>
  </si>
  <si>
    <t>Murs Intérieurs, plafonds et espace d'entreposage (Nouveau bureau)</t>
  </si>
  <si>
    <t>Différence</t>
  </si>
  <si>
    <t>Déjà dépensé</t>
  </si>
  <si>
    <t>Remb. TPS</t>
  </si>
  <si>
    <t>Remb. TVQ</t>
  </si>
  <si>
    <t>???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</si>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</sst>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* #,##0.00_)\ &quot;$&quot;_ ;_ * \(#,##0.00\)\ &quot;$&quot;_ ;_ * &quot;-&quot;??_)\ &quot;$&quot;_ ;_ @_ "/>
    <numFmt numFmtId="164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4" fontId="0" fillId="0" borderId="0" xfId="1" applyFont="1"/>
    <xf numFmtId="44" fontId="0" fillId="0" borderId="0" xfId="0" applyNumberFormat="1"/>
    <xf numFmtId="9" fontId="0" fillId="0" borderId="0" xfId="1" applyNumberFormat="1" applyFont="1"/>
    <xf numFmtId="44" fontId="0" fillId="0" borderId="1" xfId="1" applyFont="1" applyBorder="1"/>
    <xf numFmtId="164" fontId="0" fillId="0" borderId="0" xfId="1" applyNumberFormat="1" applyFont="1"/>
    <xf numFmtId="44" fontId="0" fillId="0" borderId="1" xfId="0" applyNumberFormat="1" applyBorder="1"/>
    <xf numFmtId="44" fontId="2" fillId="0" borderId="0" xfId="1" applyFont="1"/>
    <xf numFmtId="0" fontId="3" fillId="0" borderId="0" xfId="0" applyFont="1"/>
    <xf numFmtId="44" fontId="3" fillId="0" borderId="0" xfId="0" applyNumberFormat="1" applyFont="1"/>
    <xf numFmtId="44" fontId="3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0" fillId="0" borderId="3" xfId="1" applyFont="1" applyBorder="1"/>
    <xf numFmtId="44" fontId="0" fillId="0" borderId="2" xfId="1" applyFont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topLeftCell="E1" workbookViewId="0">
      <selection activeCell="I4" sqref="I4"/>
    </sheetView>
  </sheetViews>
  <sheetFormatPr baseColWidth="10" defaultRowHeight="15" x14ac:dyDescent="0.25"/>
  <cols>
    <col min="1" max="1" width="15.7109375" customWidth="1"/>
    <col min="2" max="3" width="13.42578125" customWidth="1"/>
    <col min="4" max="4" width="14.5703125" customWidth="1"/>
    <col min="5" max="5" width="17.5703125" customWidth="1"/>
    <col min="6" max="12" width="13.42578125" customWidth="1"/>
    <col min="13" max="13" width="14.42578125" customWidth="1"/>
    <col min="14" max="15" width="13.42578125" customWidth="1"/>
    <col min="16" max="16" width="14.42578125" customWidth="1"/>
    <col min="17" max="17" width="16" customWidth="1"/>
    <col min="18" max="18" width="13.42578125" customWidth="1"/>
    <col min="20" max="20" width="12" bestFit="1" customWidth="1"/>
    <col min="21" max="21" width="13" bestFit="1" customWidth="1"/>
    <col min="23" max="23" width="12" bestFit="1" customWidth="1"/>
    <col min="24" max="24" width="13" bestFit="1" customWidth="1"/>
  </cols>
  <sheetData>
    <row r="1" spans="2:17" s="12" customFormat="1" ht="57.75" customHeight="1" x14ac:dyDescent="0.25">
      <c r="B1" s="13" t="s">
        <v>1</v>
      </c>
      <c r="C1" s="13" t="s">
        <v>3</v>
      </c>
      <c r="D1" s="13" t="s">
        <v>0</v>
      </c>
      <c r="E1" s="13" t="s">
        <v>16</v>
      </c>
      <c r="F1" s="13" t="s">
        <v>4</v>
      </c>
      <c r="G1" s="13" t="s">
        <v>15</v>
      </c>
      <c r="H1" s="13" t="s">
        <v>5</v>
      </c>
      <c r="I1" s="13" t="s">
        <v>6</v>
      </c>
      <c r="J1" s="13" t="s">
        <v>7</v>
      </c>
      <c r="K1" s="13" t="s">
        <v>8</v>
      </c>
      <c r="L1" s="13" t="s">
        <v>9</v>
      </c>
      <c r="M1" s="13" t="s">
        <v>10</v>
      </c>
      <c r="N1" s="13" t="s">
        <v>11</v>
      </c>
      <c r="O1" s="13" t="s">
        <v>12</v>
      </c>
      <c r="P1" s="13" t="s">
        <v>13</v>
      </c>
      <c r="Q1" s="13" t="s">
        <v>14</v>
      </c>
    </row>
    <row r="2" spans="2:17" s="1" customFormat="1" x14ac:dyDescent="0.25">
      <c r="B2" s="14">
        <v>2900</v>
      </c>
      <c r="C2" s="14">
        <v>13650</v>
      </c>
      <c r="D2" s="14">
        <v>1750</v>
      </c>
      <c r="E2" s="14">
        <v>22500</v>
      </c>
      <c r="F2" s="14">
        <v>3500</v>
      </c>
      <c r="G2" s="14">
        <v>1950</v>
      </c>
      <c r="H2" s="14">
        <v>13800</v>
      </c>
      <c r="I2" s="14">
        <v>5000</v>
      </c>
      <c r="J2" s="14">
        <v>15000</v>
      </c>
      <c r="K2" s="14">
        <v>7475</v>
      </c>
      <c r="L2" s="14">
        <v>23000</v>
      </c>
      <c r="M2" s="14">
        <v>39000</v>
      </c>
      <c r="N2" s="14">
        <v>12500</v>
      </c>
      <c r="O2" s="14">
        <v>55000</v>
      </c>
      <c r="P2" s="14">
        <v>15000</v>
      </c>
      <c r="Q2" s="14">
        <v>25000</v>
      </c>
    </row>
    <row r="3" spans="2:17" s="1" customFormat="1" x14ac:dyDescent="0.25">
      <c r="B3" s="14">
        <v>3000</v>
      </c>
      <c r="C3" s="14">
        <v>3340.5</v>
      </c>
      <c r="D3" s="14">
        <v>12000</v>
      </c>
      <c r="E3" s="14">
        <v>5431.25</v>
      </c>
      <c r="F3" s="14">
        <v>8500</v>
      </c>
      <c r="G3" s="14">
        <v>12000</v>
      </c>
      <c r="H3" s="14"/>
      <c r="I3" s="14">
        <v>10000</v>
      </c>
      <c r="J3" s="14"/>
      <c r="K3" s="14"/>
      <c r="L3" s="14"/>
      <c r="M3" s="14"/>
      <c r="N3" s="14"/>
      <c r="O3" s="14"/>
      <c r="P3" s="14"/>
      <c r="Q3" s="14"/>
    </row>
    <row r="4" spans="2:17" s="1" customFormat="1" x14ac:dyDescent="0.25">
      <c r="B4" s="14">
        <v>20800</v>
      </c>
      <c r="C4" s="14">
        <v>2756.25</v>
      </c>
      <c r="D4" s="14">
        <v>25000</v>
      </c>
      <c r="E4" s="14">
        <v>2250</v>
      </c>
      <c r="F4" s="14"/>
      <c r="G4" s="14">
        <v>1650</v>
      </c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2:17" s="1" customFormat="1" x14ac:dyDescent="0.25">
      <c r="B5" s="14">
        <v>62400</v>
      </c>
      <c r="C5" s="14"/>
      <c r="D5" s="14">
        <v>420</v>
      </c>
      <c r="E5" s="14">
        <v>250</v>
      </c>
      <c r="F5" s="14"/>
      <c r="G5" s="14">
        <v>6300</v>
      </c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2:17" s="1" customFormat="1" x14ac:dyDescent="0.25">
      <c r="B6" s="14">
        <v>550</v>
      </c>
      <c r="C6" s="14"/>
      <c r="D6" s="14">
        <v>16150</v>
      </c>
      <c r="E6" s="14">
        <v>2625</v>
      </c>
      <c r="F6" s="14"/>
      <c r="G6" s="14">
        <v>2850</v>
      </c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2:17" s="1" customFormat="1" x14ac:dyDescent="0.25">
      <c r="B7" s="14">
        <v>1650</v>
      </c>
      <c r="C7" s="14"/>
      <c r="D7" s="14">
        <v>8250</v>
      </c>
      <c r="E7" s="14">
        <v>7500</v>
      </c>
      <c r="F7" s="14"/>
      <c r="G7" s="14">
        <v>2750</v>
      </c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2:17" s="1" customFormat="1" x14ac:dyDescent="0.25">
      <c r="B8" s="14">
        <v>1450</v>
      </c>
      <c r="C8" s="14"/>
      <c r="D8" s="14">
        <v>14725</v>
      </c>
      <c r="E8" s="14">
        <v>1750</v>
      </c>
      <c r="F8" s="14"/>
      <c r="G8" s="14">
        <v>2400</v>
      </c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2:17" s="1" customFormat="1" x14ac:dyDescent="0.25">
      <c r="B9" s="14"/>
      <c r="C9" s="14"/>
      <c r="D9" s="14">
        <v>4480</v>
      </c>
      <c r="E9" s="14">
        <v>1300</v>
      </c>
      <c r="F9" s="14"/>
      <c r="G9" s="14">
        <v>900</v>
      </c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2:17" s="1" customFormat="1" x14ac:dyDescent="0.25">
      <c r="B10" s="14"/>
      <c r="C10" s="14"/>
      <c r="D10" s="14">
        <v>3060</v>
      </c>
      <c r="E10" s="14">
        <v>1000</v>
      </c>
      <c r="F10" s="14"/>
      <c r="G10" s="14">
        <v>1600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2:17" s="1" customFormat="1" x14ac:dyDescent="0.25">
      <c r="B11" s="14"/>
      <c r="C11" s="14"/>
      <c r="D11" s="14"/>
      <c r="E11" s="14">
        <v>3900</v>
      </c>
      <c r="F11" s="14"/>
      <c r="G11" s="14">
        <v>750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2:17" s="1" customFormat="1" x14ac:dyDescent="0.25">
      <c r="B12" s="14"/>
      <c r="C12" s="14"/>
      <c r="D12" s="14"/>
      <c r="E12" s="14">
        <v>3420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2:17" s="1" customFormat="1" x14ac:dyDescent="0.25">
      <c r="B13" s="14"/>
      <c r="C13" s="14"/>
      <c r="D13" s="14"/>
      <c r="E13" s="14">
        <v>350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2:17" s="1" customFormat="1" x14ac:dyDescent="0.25">
      <c r="B14" s="14"/>
      <c r="C14" s="14"/>
      <c r="D14" s="14"/>
      <c r="E14" s="14">
        <v>2520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2:17" s="1" customFormat="1" x14ac:dyDescent="0.25">
      <c r="B15" s="14"/>
      <c r="C15" s="14"/>
      <c r="D15" s="14"/>
      <c r="E15" s="14">
        <v>1875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2:17" s="1" customFormat="1" x14ac:dyDescent="0.25">
      <c r="B16" s="14"/>
      <c r="C16" s="14"/>
      <c r="D16" s="14"/>
      <c r="E16" s="14">
        <v>18000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22" s="1" customFormat="1" x14ac:dyDescent="0.25">
      <c r="B17" s="14"/>
      <c r="C17" s="14"/>
      <c r="D17" s="14"/>
      <c r="E17" s="14">
        <v>2025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22" s="1" customFormat="1" x14ac:dyDescent="0.25">
      <c r="B18" s="14"/>
      <c r="C18" s="14"/>
      <c r="D18" s="14"/>
      <c r="E18" s="14">
        <v>1500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22" s="1" customFormat="1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22" s="1" customFormat="1" x14ac:dyDescent="0.25">
      <c r="A20" s="1" t="s">
        <v>22</v>
      </c>
      <c r="B20" s="1">
        <f>SUM(B2:B19)</f>
        <v>92750</v>
      </c>
      <c r="C20" s="1">
        <f t="shared" ref="C20:Q20" si="0">SUM(C2:C19)</f>
        <v>19746.75</v>
      </c>
      <c r="D20" s="1">
        <f t="shared" si="0"/>
        <v>85835</v>
      </c>
      <c r="E20" s="1">
        <f>SUM(E2:E19)</f>
        <v>78196.25</v>
      </c>
      <c r="F20" s="1">
        <f t="shared" si="0"/>
        <v>12000</v>
      </c>
      <c r="G20" s="1">
        <f t="shared" si="0"/>
        <v>33150</v>
      </c>
      <c r="H20" s="1">
        <f t="shared" si="0"/>
        <v>13800</v>
      </c>
      <c r="I20" s="1">
        <f t="shared" si="0"/>
        <v>15000</v>
      </c>
      <c r="J20" s="1">
        <f t="shared" si="0"/>
        <v>15000</v>
      </c>
      <c r="K20" s="1">
        <f t="shared" si="0"/>
        <v>7475</v>
      </c>
      <c r="L20" s="1">
        <f t="shared" si="0"/>
        <v>23000</v>
      </c>
      <c r="M20" s="1">
        <f t="shared" si="0"/>
        <v>39000</v>
      </c>
      <c r="N20" s="1">
        <f t="shared" si="0"/>
        <v>12500</v>
      </c>
      <c r="O20" s="1">
        <f t="shared" si="0"/>
        <v>55000</v>
      </c>
      <c r="P20" s="1">
        <f t="shared" si="0"/>
        <v>15000</v>
      </c>
      <c r="Q20" s="1">
        <f t="shared" si="0"/>
        <v>25000</v>
      </c>
      <c r="R20" s="1">
        <f>SUM(B20:Q20)</f>
        <v>542453</v>
      </c>
      <c r="S20" s="3"/>
      <c r="V20" s="3"/>
    </row>
    <row r="21" spans="1:22" s="1" customFormat="1" x14ac:dyDescent="0.25"/>
    <row r="22" spans="1:22" s="1" customFormat="1" x14ac:dyDescent="0.25">
      <c r="A22" s="7" t="s">
        <v>2</v>
      </c>
      <c r="B22" s="7">
        <v>54193.75</v>
      </c>
      <c r="C22" s="7">
        <v>20000</v>
      </c>
      <c r="D22" s="7">
        <v>75000</v>
      </c>
      <c r="E22" s="7">
        <v>28750</v>
      </c>
      <c r="F22" s="7">
        <v>12500</v>
      </c>
      <c r="G22" s="7">
        <v>25472.5</v>
      </c>
      <c r="H22" s="7">
        <v>13800</v>
      </c>
      <c r="I22" s="7">
        <v>27750</v>
      </c>
      <c r="J22" s="7">
        <v>15000</v>
      </c>
      <c r="K22" s="7">
        <v>7475</v>
      </c>
      <c r="L22" s="7">
        <v>23000</v>
      </c>
      <c r="M22" s="7">
        <v>39000</v>
      </c>
      <c r="N22" s="7">
        <v>12500</v>
      </c>
      <c r="O22" s="7">
        <v>55000</v>
      </c>
      <c r="P22" s="7">
        <v>15000</v>
      </c>
      <c r="Q22" s="7">
        <v>25000</v>
      </c>
      <c r="R22" s="7">
        <f>SUM(B22:Q22)</f>
        <v>449441.25</v>
      </c>
      <c r="S22" s="3"/>
      <c r="V22" s="3"/>
    </row>
    <row r="24" spans="1:22" x14ac:dyDescent="0.25">
      <c r="A24" s="8" t="s">
        <v>17</v>
      </c>
      <c r="B24" s="9">
        <f>SUM(B22-B20)</f>
        <v>-38556.25</v>
      </c>
      <c r="C24" s="9">
        <f t="shared" ref="C24:Q24" si="1">SUM(C22-C20)</f>
        <v>253.25</v>
      </c>
      <c r="D24" s="9">
        <f t="shared" si="1"/>
        <v>-10835</v>
      </c>
      <c r="E24" s="9">
        <f t="shared" si="1"/>
        <v>-49446.25</v>
      </c>
      <c r="F24" s="9">
        <f t="shared" si="1"/>
        <v>500</v>
      </c>
      <c r="G24" s="9">
        <f t="shared" si="1"/>
        <v>-7677.5</v>
      </c>
      <c r="H24" s="9">
        <f t="shared" si="1"/>
        <v>0</v>
      </c>
      <c r="I24" s="9">
        <f t="shared" si="1"/>
        <v>12750</v>
      </c>
      <c r="J24" s="9">
        <f t="shared" si="1"/>
        <v>0</v>
      </c>
      <c r="K24" s="9">
        <f t="shared" si="1"/>
        <v>0</v>
      </c>
      <c r="L24" s="9">
        <f t="shared" si="1"/>
        <v>0</v>
      </c>
      <c r="M24" s="9">
        <f t="shared" si="1"/>
        <v>0</v>
      </c>
      <c r="N24" s="9">
        <f t="shared" si="1"/>
        <v>0</v>
      </c>
      <c r="O24" s="9">
        <f t="shared" si="1"/>
        <v>0</v>
      </c>
      <c r="P24" s="9">
        <f t="shared" si="1"/>
        <v>0</v>
      </c>
      <c r="Q24" s="9">
        <f t="shared" si="1"/>
        <v>0</v>
      </c>
      <c r="R24" s="10">
        <f>SUM(B24:Q24)</f>
        <v>-93011.75</v>
      </c>
    </row>
    <row r="25" spans="1:22" x14ac:dyDescent="0.25">
      <c r="I25" s="11" t="s">
        <v>21</v>
      </c>
    </row>
    <row r="26" spans="1:22" x14ac:dyDescent="0.25">
      <c r="B26" s="1"/>
    </row>
    <row r="28" spans="1:22" x14ac:dyDescent="0.25">
      <c r="N28" s="1"/>
      <c r="O28" s="1">
        <f>SUM(R22)</f>
        <v>449441.25</v>
      </c>
      <c r="P28" s="1">
        <f>SUM(R20)</f>
        <v>542453</v>
      </c>
      <c r="Q28" s="1"/>
      <c r="R28" s="1"/>
    </row>
    <row r="29" spans="1:22" x14ac:dyDescent="0.25">
      <c r="N29" s="3">
        <v>0.1</v>
      </c>
      <c r="O29" s="4">
        <f>SUM(O28*N29)</f>
        <v>44944.125</v>
      </c>
      <c r="P29" s="4">
        <f>SUM(P28*N29)</f>
        <v>54245.3</v>
      </c>
      <c r="Q29" s="1"/>
      <c r="R29" s="1"/>
    </row>
    <row r="30" spans="1:22" x14ac:dyDescent="0.25">
      <c r="N30" s="1"/>
      <c r="O30" s="1">
        <f>SUM(O28:O29)</f>
        <v>494385.375</v>
      </c>
      <c r="P30" s="1">
        <f>SUM(P28:P29)</f>
        <v>596698.30000000005</v>
      </c>
      <c r="Q30" s="1"/>
      <c r="R30" s="1"/>
    </row>
    <row r="31" spans="1:22" x14ac:dyDescent="0.25">
      <c r="N31" s="1"/>
      <c r="O31" s="1"/>
      <c r="P31" s="1"/>
      <c r="Q31" s="1"/>
      <c r="R31" s="1"/>
    </row>
    <row r="32" spans="1:22" x14ac:dyDescent="0.25">
      <c r="N32" s="3">
        <v>0.15</v>
      </c>
      <c r="O32" s="4">
        <f>SUM(O30*N32)</f>
        <v>74157.806249999994</v>
      </c>
      <c r="P32" s="4">
        <f>SUM(P30*N32)</f>
        <v>89504.74500000001</v>
      </c>
      <c r="Q32" s="1"/>
      <c r="R32" s="1"/>
    </row>
    <row r="33" spans="14:18" x14ac:dyDescent="0.25">
      <c r="N33" s="1"/>
      <c r="O33" s="1">
        <f>SUM(O30:O32)</f>
        <v>568543.18125000002</v>
      </c>
      <c r="P33" s="1">
        <f>SUM(P30:P32)</f>
        <v>686203.04500000004</v>
      </c>
      <c r="Q33" s="1"/>
      <c r="R33" s="1"/>
    </row>
    <row r="34" spans="14:18" x14ac:dyDescent="0.25">
      <c r="N34" s="1" t="s">
        <v>18</v>
      </c>
      <c r="O34" s="4">
        <v>35725</v>
      </c>
      <c r="P34" s="4">
        <v>35725</v>
      </c>
      <c r="Q34" s="1"/>
      <c r="R34" s="1"/>
    </row>
    <row r="35" spans="14:18" x14ac:dyDescent="0.25">
      <c r="N35" s="1"/>
      <c r="O35" s="1">
        <f>SUM(O33:O34)</f>
        <v>604268.18125000002</v>
      </c>
      <c r="P35" s="1">
        <f>SUM(P33:P34)</f>
        <v>721928.04500000004</v>
      </c>
      <c r="Q35" s="1"/>
      <c r="R35" s="1"/>
    </row>
    <row r="36" spans="14:18" x14ac:dyDescent="0.25">
      <c r="N36" s="1"/>
      <c r="O36" s="1"/>
      <c r="P36" s="1"/>
      <c r="Q36" s="1"/>
      <c r="R36" s="1"/>
    </row>
    <row r="37" spans="14:18" x14ac:dyDescent="0.25">
      <c r="N37" s="3">
        <v>0.05</v>
      </c>
      <c r="O37" s="1">
        <f>SUM(O35*N37)</f>
        <v>30213.409062500003</v>
      </c>
      <c r="P37" s="1">
        <f>SUM(P35*N37)</f>
        <v>36096.402250000006</v>
      </c>
      <c r="Q37" s="1"/>
      <c r="R37" s="1"/>
    </row>
    <row r="38" spans="14:18" x14ac:dyDescent="0.25">
      <c r="N38" s="5">
        <v>9.9750000000000005E-2</v>
      </c>
      <c r="O38" s="4">
        <f>SUM(O35*N38)</f>
        <v>60275.751079687507</v>
      </c>
      <c r="P38" s="4">
        <f>SUM(P35*N38)</f>
        <v>72012.322488750011</v>
      </c>
      <c r="Q38" s="1"/>
      <c r="R38" s="1"/>
    </row>
    <row r="39" spans="14:18" x14ac:dyDescent="0.25">
      <c r="N39" s="1"/>
      <c r="O39" s="1">
        <f>SUM(O35:O38)</f>
        <v>694757.34139218752</v>
      </c>
      <c r="P39" s="1">
        <f>SUM(P35:P38)</f>
        <v>830036.76973875007</v>
      </c>
      <c r="Q39" s="1"/>
      <c r="R39" s="1"/>
    </row>
    <row r="40" spans="14:18" x14ac:dyDescent="0.25">
      <c r="N40" s="1"/>
      <c r="O40" s="1"/>
      <c r="P40" s="1"/>
      <c r="Q40" s="1"/>
      <c r="R40" s="1"/>
    </row>
    <row r="41" spans="14:18" x14ac:dyDescent="0.25">
      <c r="N41" t="s">
        <v>19</v>
      </c>
      <c r="O41" s="2">
        <f>SUM(-O37)</f>
        <v>-30213.409062500003</v>
      </c>
      <c r="P41" s="2">
        <f>SUM(-P37)</f>
        <v>-36096.402250000006</v>
      </c>
    </row>
    <row r="42" spans="14:18" x14ac:dyDescent="0.25">
      <c r="N42" t="s">
        <v>20</v>
      </c>
      <c r="O42" s="6">
        <f>SUM(O38/-2)</f>
        <v>-30137.875539843753</v>
      </c>
      <c r="P42" s="6">
        <f>SUM(P38/-2)</f>
        <v>-36006.161244375005</v>
      </c>
    </row>
    <row r="43" spans="14:18" x14ac:dyDescent="0.25">
      <c r="O43" s="2">
        <f>SUM(O39:O42)</f>
        <v>634406.05678984371</v>
      </c>
      <c r="P43" s="2">
        <f>SUM(P39:P42)</f>
        <v>757934.20624437497</v>
      </c>
    </row>
  </sheetData>
  <pageMargins left="0.70866141732283472" right="0.70866141732283472" top="0.74803149606299213" bottom="0.74803149606299213" header="0.31496062992125984" footer="0.31496062992125984"/>
  <pageSetup paperSize="17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NBonneau</dc:creator>
  <cp:lastModifiedBy>NBonneau</cp:lastModifiedBy>
  <cp:lastPrinted>2019-06-20T20:15:23Z</cp:lastPrinted>
  <dcterms:created xsi:type="dcterms:W3CDTF">2019-06-20T12:22:15Z</dcterms:created>
  <dcterms:modified xsi:type="dcterms:W3CDTF">2019-06-20T20:38:04Z</dcterms:modified>
</cp:coreProperties>
</file>